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nzailandisk\jinzai\修学資金貸付事業\●介護福祉士・社会福祉士修学資金\R05年度事業\R5年度介護福祉士修学資金募集\修学生向け\修正版\"/>
    </mc:Choice>
  </mc:AlternateContent>
  <xr:revisionPtr revIDLastSave="0" documentId="13_ncr:1_{47D1D933-38CD-47ED-8741-C9A3DDCA80B5}" xr6:coauthVersionLast="47" xr6:coauthVersionMax="47" xr10:uidLastSave="{00000000-0000-0000-0000-000000000000}"/>
  <bookViews>
    <workbookView xWindow="-120" yWindow="-120" windowWidth="20730" windowHeight="11160" xr2:uid="{AE94904E-8AF0-4012-B69A-C293FD88ABE3}"/>
  </bookViews>
  <sheets>
    <sheet name="専門学校" sheetId="5" r:id="rId1"/>
  </sheets>
  <definedNames>
    <definedName name="_xlnm.Print_Area" localSheetId="0">専門学校!$A$1:$I$20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5" l="1"/>
  <c r="H2" i="5"/>
  <c r="G15" i="5"/>
  <c r="G12" i="5"/>
  <c r="D13" i="5" l="1"/>
  <c r="E13" i="5" s="1"/>
  <c r="I13" i="5" s="1"/>
  <c r="D12" i="5"/>
  <c r="E12" i="5" s="1"/>
  <c r="H17" i="5"/>
  <c r="H16" i="5"/>
  <c r="G16" i="5"/>
  <c r="G17" i="5" l="1"/>
</calcChain>
</file>

<file path=xl/sharedStrings.xml><?xml version="1.0" encoding="utf-8"?>
<sst xmlns="http://schemas.openxmlformats.org/spreadsheetml/2006/main" count="43" uniqueCount="39">
  <si>
    <t>入学金</t>
    <rPh sb="0" eb="3">
      <t>ニュウガクキン</t>
    </rPh>
    <phoneticPr fontId="2"/>
  </si>
  <si>
    <t>所要金額</t>
    <rPh sb="0" eb="2">
      <t>ショヨウ</t>
    </rPh>
    <rPh sb="2" eb="4">
      <t>キンガク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</si>
  <si>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</si>
  <si>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入学準備金</t>
    <rPh sb="0" eb="2">
      <t>ニュウガク</t>
    </rPh>
    <rPh sb="2" eb="4">
      <t>ジュンビ</t>
    </rPh>
    <rPh sb="4" eb="5">
      <t>キン</t>
    </rPh>
    <phoneticPr fontId="2"/>
  </si>
  <si>
    <t>修学資金</t>
    <rPh sb="0" eb="2">
      <t>シュウガク</t>
    </rPh>
    <rPh sb="2" eb="4">
      <t>シキン</t>
    </rPh>
    <phoneticPr fontId="2"/>
  </si>
  <si>
    <t>国家試験対策費</t>
    <rPh sb="0" eb="2">
      <t>コッカ</t>
    </rPh>
    <rPh sb="2" eb="4">
      <t>シケン</t>
    </rPh>
    <rPh sb="4" eb="6">
      <t>タイサク</t>
    </rPh>
    <rPh sb="6" eb="7">
      <t>ヒ</t>
    </rPh>
    <phoneticPr fontId="2"/>
  </si>
  <si>
    <t>金額</t>
    <rPh sb="0" eb="2">
      <t>キンガク</t>
    </rPh>
    <phoneticPr fontId="2"/>
  </si>
  <si>
    <t>修学に係る費用</t>
    <rPh sb="0" eb="2">
      <t>シュウガク</t>
    </rPh>
    <rPh sb="3" eb="4">
      <t>カカ</t>
    </rPh>
    <rPh sb="5" eb="7">
      <t>ヒヨウ</t>
    </rPh>
    <phoneticPr fontId="2"/>
  </si>
  <si>
    <t>項目</t>
    <rPh sb="0" eb="2">
      <t>コウモク</t>
    </rPh>
    <phoneticPr fontId="2"/>
  </si>
  <si>
    <t>給付型奨学金</t>
    <rPh sb="0" eb="3">
      <t>キュウフガタ</t>
    </rPh>
    <rPh sb="3" eb="6">
      <t>ショウガクキン</t>
    </rPh>
    <phoneticPr fontId="2"/>
  </si>
  <si>
    <t>生活費加算</t>
    <rPh sb="0" eb="2">
      <t>セイカツ</t>
    </rPh>
    <rPh sb="2" eb="3">
      <t>ヒ</t>
    </rPh>
    <rPh sb="3" eb="5">
      <t>カサン</t>
    </rPh>
    <phoneticPr fontId="2"/>
  </si>
  <si>
    <t>借用期間（月数）</t>
    <rPh sb="0" eb="2">
      <t>シャクヨウ</t>
    </rPh>
    <rPh sb="2" eb="4">
      <t>キカン</t>
    </rPh>
    <rPh sb="5" eb="7">
      <t>ツキスウ</t>
    </rPh>
    <phoneticPr fontId="2"/>
  </si>
  <si>
    <t>授業料等</t>
    <rPh sb="0" eb="3">
      <t>ジュギョウリョウ</t>
    </rPh>
    <rPh sb="3" eb="4">
      <t>トウ</t>
    </rPh>
    <phoneticPr fontId="2"/>
  </si>
  <si>
    <t>修学資金の申請可能額</t>
    <rPh sb="0" eb="2">
      <t>シュウガク</t>
    </rPh>
    <rPh sb="2" eb="4">
      <t>シキン</t>
    </rPh>
    <rPh sb="5" eb="7">
      <t>シンセイ</t>
    </rPh>
    <rPh sb="7" eb="9">
      <t>カノウ</t>
    </rPh>
    <rPh sb="9" eb="10">
      <t>ガク</t>
    </rPh>
    <phoneticPr fontId="2"/>
  </si>
  <si>
    <t>高等教育の修学支援
新制度の減免額
（給付額）</t>
    <rPh sb="0" eb="2">
      <t>コウトウ</t>
    </rPh>
    <rPh sb="2" eb="4">
      <t>キョウイク</t>
    </rPh>
    <rPh sb="5" eb="7">
      <t>シュウガク</t>
    </rPh>
    <rPh sb="7" eb="9">
      <t>シエン</t>
    </rPh>
    <rPh sb="10" eb="13">
      <t>シンセイド</t>
    </rPh>
    <rPh sb="14" eb="16">
      <t>ゲンメン</t>
    </rPh>
    <rPh sb="16" eb="17">
      <t>ガク</t>
    </rPh>
    <rPh sb="19" eb="21">
      <t>キュウフ</t>
    </rPh>
    <rPh sb="21" eb="22">
      <t>ガク</t>
    </rPh>
    <phoneticPr fontId="2"/>
  </si>
  <si>
    <t>合計</t>
    <rPh sb="0" eb="2">
      <t>ゴウケイ</t>
    </rPh>
    <phoneticPr fontId="2"/>
  </si>
  <si>
    <t>申請額</t>
    <rPh sb="0" eb="2">
      <t>シンセイ</t>
    </rPh>
    <rPh sb="2" eb="3">
      <t>ガク</t>
    </rPh>
    <phoneticPr fontId="2"/>
  </si>
  <si>
    <t>支援区分</t>
    <rPh sb="0" eb="2">
      <t>シエン</t>
    </rPh>
    <rPh sb="2" eb="4">
      <t>クブン</t>
    </rPh>
    <phoneticPr fontId="2"/>
  </si>
  <si>
    <t>※第Ⅰ区分＝「1」、第Ⅱ区分＝「2」、第Ⅲ区分＝「3」</t>
    <rPh sb="1" eb="2">
      <t>ダイ</t>
    </rPh>
    <rPh sb="3" eb="5">
      <t>クブン</t>
    </rPh>
    <rPh sb="10" eb="11">
      <t>ダイ</t>
    </rPh>
    <rPh sb="12" eb="14">
      <t>クブン</t>
    </rPh>
    <rPh sb="19" eb="20">
      <t>ダイ</t>
    </rPh>
    <rPh sb="21" eb="23">
      <t>クブン</t>
    </rPh>
    <phoneticPr fontId="2"/>
  </si>
  <si>
    <t>修学期間（年数）</t>
    <rPh sb="0" eb="2">
      <t>シュウガク</t>
    </rPh>
    <rPh sb="2" eb="4">
      <t>キカン</t>
    </rPh>
    <rPh sb="5" eb="7">
      <t>ネンスウ</t>
    </rPh>
    <phoneticPr fontId="2"/>
  </si>
  <si>
    <t>第Ⅰ区分</t>
    <rPh sb="0" eb="1">
      <t>ダイ</t>
    </rPh>
    <rPh sb="2" eb="4">
      <t>クブン</t>
    </rPh>
    <phoneticPr fontId="2"/>
  </si>
  <si>
    <t>第Ⅱ区分</t>
    <rPh sb="0" eb="1">
      <t>ダイ</t>
    </rPh>
    <rPh sb="2" eb="4">
      <t>クブン</t>
    </rPh>
    <phoneticPr fontId="2"/>
  </si>
  <si>
    <t>第Ⅲ区分</t>
    <rPh sb="0" eb="1">
      <t>ダイ</t>
    </rPh>
    <rPh sb="2" eb="4">
      <t>クブン</t>
    </rPh>
    <phoneticPr fontId="2"/>
  </si>
  <si>
    <t>授業料等</t>
    <rPh sb="0" eb="2">
      <t>ジュギョウ</t>
    </rPh>
    <rPh sb="2" eb="3">
      <t>リョウ</t>
    </rPh>
    <rPh sb="3" eb="4">
      <t>トウ</t>
    </rPh>
    <phoneticPr fontId="2"/>
  </si>
  <si>
    <t>※受給する場合＝「1」、受給しない場合＝「2」</t>
    <rPh sb="1" eb="3">
      <t>ジュキュウ</t>
    </rPh>
    <rPh sb="5" eb="7">
      <t>バアイ</t>
    </rPh>
    <rPh sb="12" eb="14">
      <t>ジュキュウ</t>
    </rPh>
    <rPh sb="17" eb="19">
      <t>バアイ</t>
    </rPh>
    <phoneticPr fontId="2"/>
  </si>
  <si>
    <t>年数</t>
    <rPh sb="0" eb="2">
      <t>ネンスウ</t>
    </rPh>
    <phoneticPr fontId="2"/>
  </si>
  <si>
    <t>給付型</t>
    <rPh sb="0" eb="3">
      <t>キュウフガタ</t>
    </rPh>
    <phoneticPr fontId="2"/>
  </si>
  <si>
    <r>
      <t>※修学資金の貸付を希望する</t>
    </r>
    <r>
      <rPr>
        <b/>
        <u/>
        <sz val="10"/>
        <color theme="1"/>
        <rFont val="游ゴシック"/>
        <family val="3"/>
        <charset val="128"/>
        <scheme val="minor"/>
      </rPr>
      <t>月数</t>
    </r>
    <r>
      <rPr>
        <sz val="10"/>
        <color theme="1"/>
        <rFont val="游ゴシック"/>
        <family val="2"/>
        <charset val="128"/>
        <scheme val="minor"/>
      </rPr>
      <t>（例：2年間の場合は「24」）</t>
    </r>
    <rPh sb="1" eb="3">
      <t>シュウガク</t>
    </rPh>
    <rPh sb="3" eb="5">
      <t>シキン</t>
    </rPh>
    <rPh sb="6" eb="8">
      <t>カシツケ</t>
    </rPh>
    <rPh sb="9" eb="11">
      <t>キボウ</t>
    </rPh>
    <rPh sb="13" eb="15">
      <t>ツキスウ</t>
    </rPh>
    <rPh sb="16" eb="17">
      <t>レイ</t>
    </rPh>
    <rPh sb="19" eb="21">
      <t>ネンカン</t>
    </rPh>
    <rPh sb="22" eb="24">
      <t>バアイ</t>
    </rPh>
    <phoneticPr fontId="2"/>
  </si>
  <si>
    <t>に必要な数字および金額を入力してください。</t>
    <rPh sb="1" eb="3">
      <t>ヒツヨウ</t>
    </rPh>
    <rPh sb="4" eb="6">
      <t>スウジ</t>
    </rPh>
    <rPh sb="9" eb="11">
      <t>キンガク</t>
    </rPh>
    <rPh sb="12" eb="14">
      <t>ニュウリョク</t>
    </rPh>
    <phoneticPr fontId="2"/>
  </si>
  <si>
    <t>※卒業年度のみ</t>
    <rPh sb="1" eb="3">
      <t>ソツギョウ</t>
    </rPh>
    <rPh sb="3" eb="5">
      <t>ネンド</t>
    </rPh>
    <phoneticPr fontId="2"/>
  </si>
  <si>
    <r>
      <t>就職準備金</t>
    </r>
    <r>
      <rPr>
        <sz val="10"/>
        <color theme="1"/>
        <rFont val="游ゴシック"/>
        <family val="3"/>
        <charset val="128"/>
        <scheme val="minor"/>
      </rPr>
      <t>※</t>
    </r>
    <rPh sb="0" eb="2">
      <t>シュウショク</t>
    </rPh>
    <rPh sb="2" eb="4">
      <t>ジュンビ</t>
    </rPh>
    <rPh sb="4" eb="5">
      <t>キン</t>
    </rPh>
    <phoneticPr fontId="2"/>
  </si>
  <si>
    <t>（参考）専門学校の減免額</t>
    <rPh sb="4" eb="6">
      <t>センモン</t>
    </rPh>
    <rPh sb="6" eb="8">
      <t>ガッコウ</t>
    </rPh>
    <phoneticPr fontId="2"/>
  </si>
  <si>
    <t>修学資金の上限</t>
    <rPh sb="0" eb="2">
      <t>シュウガク</t>
    </rPh>
    <rPh sb="2" eb="4">
      <t>シキン</t>
    </rPh>
    <rPh sb="5" eb="7">
      <t>ジョウゲン</t>
    </rPh>
    <phoneticPr fontId="2"/>
  </si>
  <si>
    <t>金　額
(千円単位）</t>
    <rPh sb="0" eb="1">
      <t>キン</t>
    </rPh>
    <rPh sb="2" eb="3">
      <t>ガク</t>
    </rPh>
    <rPh sb="5" eb="6">
      <t>セン</t>
    </rPh>
    <rPh sb="6" eb="7">
      <t>エン</t>
    </rPh>
    <rPh sb="7" eb="9">
      <t>タンイ</t>
    </rPh>
    <phoneticPr fontId="2"/>
  </si>
  <si>
    <t>↓基本月額(目安)</t>
    <rPh sb="1" eb="3">
      <t>キホン</t>
    </rPh>
    <rPh sb="3" eb="5">
      <t>ゲツガク</t>
    </rPh>
    <rPh sb="6" eb="8">
      <t>メヤス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</si>
  <si>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（所要金額の記入方法）</t>
    </r>
    <r>
      <rPr>
        <sz val="11"/>
        <color theme="1"/>
        <rFont val="游ゴシック"/>
        <family val="2"/>
        <charset val="128"/>
        <scheme val="minor"/>
      </rPr>
      <t xml:space="preserve">
※「入学金」は各大学等が設定している金額を記入する。
※「授業料等」について
①各大学等が設定している授業料に加え、実習費や施設整備費、交通費等の学業に必要な経費を含んでください。
②修学期間中の合計額を記入してください。
（例）2年制の場合は、2年間の「授業料等」の合計金額を記入する。</t>
    </r>
    <rPh sb="6" eb="8">
      <t>キニュウ</t>
    </rPh>
    <rPh sb="8" eb="10">
      <t>ホウホウ</t>
    </rPh>
    <rPh sb="14" eb="16">
      <t>ニュウガク</t>
    </rPh>
    <rPh sb="16" eb="17">
      <t>キン</t>
    </rPh>
    <rPh sb="19" eb="20">
      <t>カク</t>
    </rPh>
    <rPh sb="20" eb="22">
      <t>ダイガク</t>
    </rPh>
    <rPh sb="22" eb="23">
      <t>トウ</t>
    </rPh>
    <rPh sb="24" eb="26">
      <t>セッテイ</t>
    </rPh>
    <rPh sb="30" eb="32">
      <t>キンガク</t>
    </rPh>
    <rPh sb="33" eb="35">
      <t>キニュウ</t>
    </rPh>
    <rPh sb="41" eb="43">
      <t>ジュギョウ</t>
    </rPh>
    <rPh sb="43" eb="44">
      <t>リョウ</t>
    </rPh>
    <rPh sb="44" eb="45">
      <t>トウ</t>
    </rPh>
    <rPh sb="52" eb="53">
      <t>カク</t>
    </rPh>
    <rPh sb="53" eb="55">
      <t>ダイガク</t>
    </rPh>
    <rPh sb="55" eb="56">
      <t>トウ</t>
    </rPh>
    <rPh sb="57" eb="59">
      <t>セッテイ</t>
    </rPh>
    <rPh sb="63" eb="66">
      <t>ジュギョウリョウ</t>
    </rPh>
    <rPh sb="67" eb="68">
      <t>クワ</t>
    </rPh>
    <rPh sb="104" eb="106">
      <t>シュウガク</t>
    </rPh>
    <rPh sb="140" eb="143">
      <t>ジュギョウリョウ</t>
    </rPh>
    <rPh sb="143" eb="144">
      <t>トウ</t>
    </rPh>
    <rPh sb="146" eb="150">
      <t>ゴウケイキンガク</t>
    </rPh>
    <rPh sb="151" eb="153">
      <t>キニュウ</t>
    </rPh>
    <phoneticPr fontId="2"/>
  </si>
  <si>
    <t>介護福祉士修学資金貸付の申請額シミュレーション　【専門学校（私立・昼間部）】</t>
    <rPh sb="5" eb="7">
      <t>シュウガク</t>
    </rPh>
    <rPh sb="7" eb="9">
      <t>シキン</t>
    </rPh>
    <rPh sb="9" eb="11">
      <t>カシツケ</t>
    </rPh>
    <rPh sb="12" eb="14">
      <t>シンセイ</t>
    </rPh>
    <rPh sb="14" eb="15">
      <t>ガク</t>
    </rPh>
    <rPh sb="25" eb="27">
      <t>センモン</t>
    </rPh>
    <rPh sb="27" eb="29">
      <t>ガッコウ</t>
    </rPh>
    <rPh sb="30" eb="32">
      <t>シリツ</t>
    </rPh>
    <phoneticPr fontId="2"/>
  </si>
  <si>
    <t>※実際の入学金が16万円未満の場合は、減免額が変わります。</t>
    <rPh sb="1" eb="3">
      <t>ジッサイ</t>
    </rPh>
    <rPh sb="4" eb="7">
      <t>ニュウガクキン</t>
    </rPh>
    <rPh sb="10" eb="12">
      <t>マンエン</t>
    </rPh>
    <rPh sb="12" eb="14">
      <t>ミマン</t>
    </rPh>
    <rPh sb="15" eb="17">
      <t>バアイ</t>
    </rPh>
    <rPh sb="19" eb="21">
      <t>ゲンメン</t>
    </rPh>
    <rPh sb="21" eb="22">
      <t>ガク</t>
    </rPh>
    <rPh sb="23" eb="24">
      <t>カ</t>
    </rPh>
    <phoneticPr fontId="2"/>
  </si>
  <si>
    <r>
      <t>※令和5年度以降の修学期間の合計</t>
    </r>
    <r>
      <rPr>
        <b/>
        <u/>
        <sz val="10"/>
        <color theme="1"/>
        <rFont val="游ゴシック"/>
        <family val="3"/>
        <charset val="128"/>
        <scheme val="minor"/>
      </rPr>
      <t>年数</t>
    </r>
    <rPh sb="1" eb="3">
      <t>レイワ</t>
    </rPh>
    <rPh sb="4" eb="6">
      <t>ネンド</t>
    </rPh>
    <rPh sb="6" eb="8">
      <t>イコウ</t>
    </rPh>
    <rPh sb="9" eb="11">
      <t>シュウガク</t>
    </rPh>
    <rPh sb="11" eb="13">
      <t>キカン</t>
    </rPh>
    <rPh sb="14" eb="16">
      <t>ゴウケイ</t>
    </rPh>
    <rPh sb="16" eb="18">
      <t>ネンスウ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</si>
</sst>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2" xfId="1" applyFont="1" applyBorder="1">
      <alignment vertical="center"/>
    </xf>
    <xf numFmtId="0" fontId="0" fillId="0" borderId="6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2" xfId="0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0" fontId="0" fillId="2" borderId="6" xfId="0" applyFill="1" applyBorder="1" applyAlignment="1">
      <alignment horizontal="center" vertical="center"/>
    </xf>
    <xf numFmtId="38" fontId="0" fillId="0" borderId="3" xfId="1" applyFont="1" applyBorder="1">
      <alignment vertical="center"/>
    </xf>
    <xf numFmtId="0" fontId="0" fillId="2" borderId="6" xfId="0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>
      <alignment vertical="center"/>
    </xf>
    <xf numFmtId="38" fontId="0" fillId="0" borderId="17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3" borderId="7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8" fontId="0" fillId="0" borderId="19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38" fontId="0" fillId="0" borderId="1" xfId="1" applyFont="1" applyBorder="1">
      <alignment vertical="center"/>
    </xf>
    <xf numFmtId="38" fontId="8" fillId="0" borderId="2" xfId="1" applyFont="1" applyFill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0" fillId="4" borderId="6" xfId="0" applyFill="1" applyBorder="1" applyAlignment="1">
      <alignment horizontal="center" vertical="center" wrapText="1"/>
    </xf>
    <xf numFmtId="38" fontId="0" fillId="0" borderId="0" xfId="1" applyFont="1" applyBorder="1" applyAlignment="1">
      <alignment vertical="center" shrinkToFit="1"/>
    </xf>
    <xf numFmtId="0" fontId="0" fillId="3" borderId="7" xfId="0" applyFill="1" applyBorder="1" applyProtection="1">
      <alignment vertical="center"/>
      <protection locked="0"/>
    </xf>
    <xf numFmtId="38" fontId="0" fillId="3" borderId="14" xfId="1" applyFont="1" applyFill="1" applyBorder="1" applyProtection="1">
      <alignment vertical="center"/>
      <protection locked="0"/>
    </xf>
    <xf numFmtId="38" fontId="0" fillId="3" borderId="15" xfId="1" applyFont="1" applyFill="1" applyBorder="1" applyProtection="1">
      <alignment vertical="center"/>
      <protection locked="0"/>
    </xf>
    <xf numFmtId="38" fontId="0" fillId="3" borderId="10" xfId="1" applyFont="1" applyFill="1" applyBorder="1" applyProtection="1">
      <alignment vertical="center"/>
      <protection locked="0"/>
    </xf>
    <xf numFmtId="38" fontId="0" fillId="3" borderId="11" xfId="1" applyFont="1" applyFill="1" applyBorder="1" applyProtection="1">
      <alignment vertical="center"/>
      <protection locked="0"/>
    </xf>
    <xf numFmtId="38" fontId="0" fillId="3" borderId="12" xfId="1" applyFont="1" applyFill="1" applyBorder="1" applyProtection="1">
      <alignment vertical="center"/>
      <protection locked="0"/>
    </xf>
    <xf numFmtId="38" fontId="0" fillId="3" borderId="13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8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18" xfId="0" applyFont="1" applyBorder="1">
      <alignment vertical="center"/>
    </xf>
    <xf numFmtId="0" fontId="6" fillId="0" borderId="0" xfId="0" applyFont="1">
      <alignment vertical="center"/>
    </xf>
    <xf numFmtId="0" fontId="5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9" fillId="0" borderId="20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99FF99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83A3B-AFC6-46F5-827C-ACC7D4DFB4AC}">
  <sheetPr>
    <tabColor rgb="FFFF0000"/>
  </sheetPr>
  <dimension ref="B1:M19"/>
  <sheetViews>
    <sheetView tabSelected="1" view="pageBreakPreview" zoomScale="115" zoomScaleNormal="100" zoomScaleSheetLayoutView="115" workbookViewId="0">
      <selection activeCell="H13" sqref="H13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7" t="s">
        <v>36</v>
      </c>
    </row>
    <row r="2" spans="2:13" ht="19.5" thickBot="1" x14ac:dyDescent="0.45">
      <c r="B2" s="17"/>
      <c r="G2" t="s">
        <v>32</v>
      </c>
      <c r="H2" s="30">
        <f>C7*12*50000</f>
        <v>0</v>
      </c>
    </row>
    <row r="3" spans="2:13" ht="20.25" thickTop="1" thickBot="1" x14ac:dyDescent="0.45">
      <c r="B3" s="24"/>
      <c r="C3" t="s">
        <v>28</v>
      </c>
    </row>
    <row r="4" spans="2:13" ht="20.25" thickTop="1" thickBot="1" x14ac:dyDescent="0.45">
      <c r="B4" s="17"/>
      <c r="G4" t="s">
        <v>31</v>
      </c>
    </row>
    <row r="5" spans="2:13" ht="20.25" thickTop="1" thickBot="1" x14ac:dyDescent="0.45">
      <c r="B5" s="19" t="s">
        <v>17</v>
      </c>
      <c r="C5" s="35"/>
      <c r="D5" s="44" t="s">
        <v>18</v>
      </c>
      <c r="E5" s="45"/>
      <c r="F5" s="45"/>
      <c r="G5" s="28" t="s">
        <v>17</v>
      </c>
      <c r="H5" s="28" t="s">
        <v>0</v>
      </c>
      <c r="I5" s="28" t="s">
        <v>23</v>
      </c>
      <c r="K5" s="28" t="s">
        <v>17</v>
      </c>
      <c r="L5" s="20" t="s">
        <v>26</v>
      </c>
      <c r="M5" s="28" t="s">
        <v>25</v>
      </c>
    </row>
    <row r="6" spans="2:13" ht="20.25" thickTop="1" thickBot="1" x14ac:dyDescent="0.45">
      <c r="B6" s="19" t="s">
        <v>9</v>
      </c>
      <c r="C6" s="35"/>
      <c r="D6" s="46" t="s">
        <v>24</v>
      </c>
      <c r="E6" s="47"/>
      <c r="F6" s="47"/>
      <c r="G6" s="29" t="s">
        <v>20</v>
      </c>
      <c r="H6" s="30">
        <v>160000</v>
      </c>
      <c r="I6" s="30">
        <v>590000</v>
      </c>
      <c r="K6" s="1">
        <v>1</v>
      </c>
      <c r="L6" s="11">
        <v>1</v>
      </c>
      <c r="M6" s="1">
        <v>1</v>
      </c>
    </row>
    <row r="7" spans="2:13" ht="20.25" thickTop="1" thickBot="1" x14ac:dyDescent="0.45">
      <c r="B7" s="19" t="s">
        <v>19</v>
      </c>
      <c r="C7" s="35"/>
      <c r="D7" s="48" t="s">
        <v>38</v>
      </c>
      <c r="E7" s="49"/>
      <c r="F7" s="49"/>
      <c r="G7" s="29" t="s">
        <v>21</v>
      </c>
      <c r="H7" s="30">
        <v>106700</v>
      </c>
      <c r="I7" s="30">
        <v>393400</v>
      </c>
      <c r="K7" s="1">
        <v>2</v>
      </c>
      <c r="L7" s="11">
        <v>2</v>
      </c>
      <c r="M7" s="1">
        <v>2</v>
      </c>
    </row>
    <row r="8" spans="2:13" ht="20.25" thickTop="1" thickBot="1" x14ac:dyDescent="0.45">
      <c r="B8" s="6" t="s">
        <v>11</v>
      </c>
      <c r="C8" s="35"/>
      <c r="D8" s="44" t="s">
        <v>27</v>
      </c>
      <c r="E8" s="50"/>
      <c r="F8" s="50"/>
      <c r="G8" s="29" t="s">
        <v>22</v>
      </c>
      <c r="H8" s="30">
        <v>53400</v>
      </c>
      <c r="I8" s="30">
        <v>196700</v>
      </c>
      <c r="K8" s="1">
        <v>3</v>
      </c>
      <c r="M8" s="1">
        <v>3</v>
      </c>
    </row>
    <row r="9" spans="2:13" ht="15.75" customHeight="1" thickTop="1" x14ac:dyDescent="0.4">
      <c r="G9" s="56" t="s">
        <v>37</v>
      </c>
      <c r="H9" s="56"/>
      <c r="I9" s="56"/>
      <c r="M9" s="1">
        <v>4</v>
      </c>
    </row>
    <row r="10" spans="2:13" x14ac:dyDescent="0.4">
      <c r="B10" s="51" t="s">
        <v>7</v>
      </c>
      <c r="C10" s="52"/>
      <c r="D10" s="52"/>
      <c r="E10" s="53"/>
      <c r="F10" s="54" t="s">
        <v>13</v>
      </c>
      <c r="G10" s="55"/>
      <c r="H10" s="18" t="s">
        <v>16</v>
      </c>
      <c r="I10" s="7"/>
    </row>
    <row r="11" spans="2:13" ht="57" thickBot="1" x14ac:dyDescent="0.45">
      <c r="B11" s="4" t="s">
        <v>8</v>
      </c>
      <c r="C11" s="14" t="s">
        <v>1</v>
      </c>
      <c r="D11" s="16" t="s">
        <v>14</v>
      </c>
      <c r="E11" s="5" t="s">
        <v>2</v>
      </c>
      <c r="F11" s="25" t="s">
        <v>8</v>
      </c>
      <c r="G11" s="26" t="s">
        <v>6</v>
      </c>
      <c r="H11" s="33" t="s">
        <v>33</v>
      </c>
      <c r="I11" s="7"/>
    </row>
    <row r="12" spans="2:13" ht="24.95" customHeight="1" thickTop="1" x14ac:dyDescent="0.4">
      <c r="B12" s="11" t="s">
        <v>0</v>
      </c>
      <c r="C12" s="36"/>
      <c r="D12" s="22">
        <f>IF(C5=1,"160,000",IF(C5=2,"106,700",IF(C5=3,"53,400")))*1</f>
        <v>0</v>
      </c>
      <c r="E12" s="15">
        <f>MAX(C12-D12,0)</f>
        <v>0</v>
      </c>
      <c r="F12" s="1" t="s">
        <v>3</v>
      </c>
      <c r="G12" s="31">
        <f>IF(E12&gt;=200000,200000,IF(E12&gt;=0,E12,0))</f>
        <v>0</v>
      </c>
      <c r="H12" s="38"/>
      <c r="I12" s="34" t="s">
        <v>34</v>
      </c>
    </row>
    <row r="13" spans="2:13" ht="24.95" customHeight="1" thickBot="1" x14ac:dyDescent="0.45">
      <c r="B13" s="11" t="s">
        <v>12</v>
      </c>
      <c r="C13" s="37"/>
      <c r="D13" s="22">
        <f>IF(C5=1,"590,000",IF(C5=2,"393,400",IF(C5=3,"196,700")))*C7</f>
        <v>0</v>
      </c>
      <c r="E13" s="15">
        <f>MAX(C13-D13,0)</f>
        <v>0</v>
      </c>
      <c r="F13" s="1" t="s">
        <v>4</v>
      </c>
      <c r="G13" s="2">
        <f>IF(E13&gt;=H2,H2,IF(E13&gt;=0,E13,0))</f>
        <v>0</v>
      </c>
      <c r="H13" s="39"/>
      <c r="I13" s="10" t="e">
        <f>ROUNDDOWN(G13/C8,-3)</f>
        <v>#DIV/0!</v>
      </c>
    </row>
    <row r="14" spans="2:13" ht="24.95" customHeight="1" thickTop="1" x14ac:dyDescent="0.4">
      <c r="B14" s="42" t="s">
        <v>35</v>
      </c>
      <c r="C14" s="43"/>
      <c r="D14" s="43"/>
      <c r="E14" s="43"/>
      <c r="F14" s="1" t="s">
        <v>30</v>
      </c>
      <c r="G14" s="2">
        <v>200000</v>
      </c>
      <c r="H14" s="39"/>
      <c r="I14" s="32" t="s">
        <v>29</v>
      </c>
    </row>
    <row r="15" spans="2:13" ht="24.95" customHeight="1" x14ac:dyDescent="0.4">
      <c r="B15" s="43"/>
      <c r="C15" s="43"/>
      <c r="D15" s="43"/>
      <c r="E15" s="43"/>
      <c r="F15" s="3" t="s">
        <v>5</v>
      </c>
      <c r="G15" s="12">
        <f>C8/12*40000</f>
        <v>0</v>
      </c>
      <c r="H15" s="40"/>
      <c r="I15" s="9"/>
    </row>
    <row r="16" spans="2:13" ht="24.95" customHeight="1" thickBot="1" x14ac:dyDescent="0.45">
      <c r="B16" s="43"/>
      <c r="C16" s="43"/>
      <c r="D16" s="43"/>
      <c r="E16" s="43"/>
      <c r="F16" s="21" t="s">
        <v>10</v>
      </c>
      <c r="G16" s="23" t="str">
        <f>IF(C6=1,"ー","居住の市町村による")</f>
        <v>居住の市町村による</v>
      </c>
      <c r="H16" s="41" t="str">
        <f>IF(C6=1,"ー","")</f>
        <v/>
      </c>
      <c r="I16" s="9"/>
    </row>
    <row r="17" spans="2:9" ht="24.95" customHeight="1" thickTop="1" x14ac:dyDescent="0.4">
      <c r="B17" s="43"/>
      <c r="C17" s="43"/>
      <c r="D17" s="43"/>
      <c r="E17" s="43"/>
      <c r="F17" s="8" t="s">
        <v>15</v>
      </c>
      <c r="G17" s="13">
        <f>SUM(G12:G15)</f>
        <v>200000</v>
      </c>
      <c r="H17" s="27">
        <f>SUM(H12:H15)</f>
        <v>0</v>
      </c>
      <c r="I17" s="9"/>
    </row>
    <row r="18" spans="2:9" x14ac:dyDescent="0.4">
      <c r="B18" s="43"/>
      <c r="C18" s="43"/>
      <c r="D18" s="43"/>
      <c r="E18" s="43"/>
    </row>
    <row r="19" spans="2:9" x14ac:dyDescent="0.4">
      <c r="B19" s="43"/>
      <c r="C19" s="43"/>
      <c r="D19" s="43"/>
      <c r="E19" s="43"/>
    </row>
  </sheetData>
  <sheetProtection sheet="1" objects="1" scenarios="1"/>
  <mergeCells count="8">
    <mergeCell ref="B14:E19"/>
    <mergeCell ref="D5:F5"/>
    <mergeCell ref="D6:F6"/>
    <mergeCell ref="D7:F7"/>
    <mergeCell ref="D8:F8"/>
    <mergeCell ref="B10:E10"/>
    <mergeCell ref="F10:G10"/>
    <mergeCell ref="G9:I9"/>
  </mergeCells>
  <phoneticPr fontId="2"/>
  <conditionalFormatting sqref="G16">
    <cfRule type="containsText" dxfId="1" priority="2" operator="containsText" text="ー">
      <formula>NOT(ISERROR(SEARCH("ー",G16)))</formula>
    </cfRule>
  </conditionalFormatting>
  <conditionalFormatting sqref="H16">
    <cfRule type="containsText" dxfId="0" priority="1" operator="containsText" text="ー">
      <formula>NOT(ISERROR(SEARCH("ー",H16)))</formula>
    </cfRule>
  </conditionalFormatting>
  <dataValidations count="3">
    <dataValidation type="list" allowBlank="1" showInputMessage="1" showErrorMessage="1" sqref="C7" xr:uid="{1C48EAB5-45E9-48E1-8055-AAC8B749C1D8}">
      <formula1>$M$6:$M$9</formula1>
    </dataValidation>
    <dataValidation type="list" allowBlank="1" showInputMessage="1" showErrorMessage="1" sqref="C6" xr:uid="{4469CE0E-6D77-4112-8B65-E4119EE92EBB}">
      <formula1>$L$6:$L$7</formula1>
    </dataValidation>
    <dataValidation type="list" allowBlank="1" showInputMessage="1" showErrorMessage="1" sqref="C5" xr:uid="{089DEC70-D150-4C7C-9FD2-8B9674AA147F}">
      <formula1>$K$6:$K$8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ignoredErrors>
    <ignoredError sqref="I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専門学校</vt:lpstr>
      <vt:lpstr>専門学校!Print_Area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2020-05-12T11:03:27Z</cp:lastPrinted>
  <dcterms:created xsi:type="dcterms:W3CDTF">2020-05-08T07:00:50Z</dcterms:created>
  <dcterms:modified xsi:type="dcterms:W3CDTF">2023-03-31T06:30:42Z</dcterms:modified>
</cp:coreProperties>
</file>